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Home Budget Worksheet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<sst xmlns="http://schemas.openxmlformats.org/spreadsheetml/2006/main" uniqueCount="62">
  <si>
    <t>Retirement Home Budget Worksheet</t>
  </si>
  <si>
    <t>How to Estimate the True Cost of Your Home in Retirement</t>
  </si>
  <si>
    <t>INSTRUCTIONS:  Fill in the YELLOW cells with your own values. All other cells calculate automatically.</t>
  </si>
  <si>
    <t>STEP 1 — Fixed Monthly Housing Costs</t>
  </si>
  <si>
    <t>Expense</t>
  </si>
  <si>
    <t>Monthly Cost ($)</t>
  </si>
  <si>
    <t>← Enter your monthly amount in the yellow cells</t>
  </si>
  <si>
    <t>Property taxes</t>
  </si>
  <si>
    <t>Homeowners insurance</t>
  </si>
  <si>
    <t>Electric / Gas</t>
  </si>
  <si>
    <t>Water / Sewer / Trash</t>
  </si>
  <si>
    <t>Internet / Cable / Phone</t>
  </si>
  <si>
    <t>HOA / Condo fee (if any)</t>
  </si>
  <si>
    <t>Mortgage payment (if any)</t>
  </si>
  <si>
    <t>Total Fixed Monthly Housing Cost</t>
  </si>
  <si>
    <t>STEP 2 — Annual Maintenance Reserve  (1–2% of Home Value per Year)</t>
  </si>
  <si>
    <t>Your Home's Current Value</t>
  </si>
  <si>
    <t>Annual Maintenance Rate (1.0% to 2.0%)</t>
  </si>
  <si>
    <t>← Typical range: 1.0% (newer home) to 2.0% (older home)</t>
  </si>
  <si>
    <t>Annual Maintenance Reserve</t>
  </si>
  <si>
    <t>Monthly Maintenance Reserve (add to housing budget)</t>
  </si>
  <si>
    <t>STEP 3 — Major Replacement Reserve  (Big Infrequent Costs)</t>
  </si>
  <si>
    <t>Item</t>
  </si>
  <si>
    <t>Est. Replacement Cost ($)</t>
  </si>
  <si>
    <t>Years Until Needed</t>
  </si>
  <si>
    <t>Annual Saving ($)</t>
  </si>
  <si>
    <t>← Calculated automatically</t>
  </si>
  <si>
    <t>Roof</t>
  </si>
  <si>
    <t>HVAC System</t>
  </si>
  <si>
    <t>Water Heater</t>
  </si>
  <si>
    <t>Appliances (total)</t>
  </si>
  <si>
    <t>Exterior Paint / Siding</t>
  </si>
  <si>
    <t>Driveway</t>
  </si>
  <si>
    <t>Other Major Repair</t>
  </si>
  <si>
    <t>Total Annual Replacement Reserve</t>
  </si>
  <si>
    <t>Monthly Replacement Reserve (add to housing budget)</t>
  </si>
  <si>
    <t>STEP 4 — Total Monthly Housing Budget Summary</t>
  </si>
  <si>
    <t>Category</t>
  </si>
  <si>
    <t>Monthly Amount ($)</t>
  </si>
  <si>
    <t>Fixed Monthly Costs (Step 1)</t>
  </si>
  <si>
    <t>Maintenance Reserve (Step 2)</t>
  </si>
  <si>
    <t>Replacement Reserve (Step 3)</t>
  </si>
  <si>
    <t>TOTAL MONTHLY HOUSING BUDGET</t>
  </si>
  <si>
    <t>TOTAL ANNUAL HOUSING BUDGET</t>
  </si>
  <si>
    <t>STEP 5 — Housing Affordability Check  (Target: 20–30% of Retirement Income)</t>
  </si>
  <si>
    <t>Your Total Monthly Retirement Income</t>
  </si>
  <si>
    <t>← Enter your FERS + Social Security + TSP income</t>
  </si>
  <si>
    <t>Housing as % of Monthly Retirement Income</t>
  </si>
  <si>
    <t>Assessment</t>
  </si>
  <si>
    <t>✓ Within recommended range (20–30%)</t>
  </si>
  <si>
    <t>Suggested Housing Budget Targets (based on your income above)</t>
  </si>
  <si>
    <t>At 20% of income (conservative target)</t>
  </si>
  <si>
    <t>At 25% of income (moderate target)</t>
  </si>
  <si>
    <t>At 30% of income (upper guideline)</t>
  </si>
  <si>
    <t>HOUSING RESERVE FUND  (Recommended Cash Set-Aside for Major Repairs)</t>
  </si>
  <si>
    <t>Smaller or newer home (&lt; 15 years old)</t>
  </si>
  <si>
    <t>$20,000 minimum</t>
  </si>
  <si>
    <t>Typical home (15–30 years old)</t>
  </si>
  <si>
    <t>$30,000–$40,000</t>
  </si>
  <si>
    <t>Larger or older home (30+ years old)</t>
  </si>
  <si>
    <t>$50,000 or more</t>
  </si>
  <si>
    <t>This worksheet is provided for educational purposes. Actual costs vary by location, home size, and individual circumstances. Consult a financial planner for personalized advice.</t>
  </si>
</sst>
</file>

<file path=xl/styles.xml><?xml version="1.0" encoding="utf-8"?>
<styleSheet xmlns="http://schemas.openxmlformats.org/spreadsheetml/2006/main">
  <numFmts count="4">
    <numFmt numFmtId="0" formatCode="General"/>
    <numFmt numFmtId="59" formatCode="&quot;$&quot;#,##0.00&quot; &quot;;&quot;($&quot;#,##0.00);&quot;-&quot;"/>
    <numFmt numFmtId="60" formatCode="&quot;$&quot;#,##0"/>
    <numFmt numFmtId="61" formatCode="0.0%"/>
  </numFmts>
  <fonts count="1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16"/>
      <color indexed="9"/>
      <name val="Arial"/>
    </font>
    <font>
      <sz val="12"/>
      <color indexed="9"/>
      <name val="Arial"/>
    </font>
    <font>
      <sz val="10"/>
      <color indexed="12"/>
      <name val="Arial"/>
    </font>
    <font>
      <sz val="11"/>
      <color indexed="10"/>
      <name val="Arial"/>
    </font>
    <font>
      <sz val="10"/>
      <color indexed="9"/>
      <name val="Arial"/>
    </font>
    <font>
      <sz val="9"/>
      <color indexed="14"/>
      <name val="Arial"/>
    </font>
    <font>
      <sz val="11"/>
      <color indexed="8"/>
      <name val="Arial"/>
    </font>
    <font>
      <sz val="11"/>
      <color indexed="15"/>
      <name val="Arial"/>
    </font>
    <font>
      <sz val="11"/>
      <color indexed="18"/>
      <name val="Arial"/>
    </font>
    <font>
      <sz val="12"/>
      <color indexed="18"/>
      <name val="Arial"/>
    </font>
    <font>
      <sz val="10"/>
      <color indexed="8"/>
      <name val="Arial"/>
    </font>
    <font>
      <sz val="10"/>
      <color indexed="10"/>
      <name val="Arial"/>
    </font>
    <font>
      <u val="single"/>
      <sz val="11"/>
      <color indexed="15"/>
      <name val="Calibri"/>
    </font>
  </fonts>
  <fills count="7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9"/>
        <bgColor auto="1"/>
      </patternFill>
    </fill>
  </fills>
  <borders count="12">
    <border>
      <left/>
      <right/>
      <top/>
      <bottom/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/>
      <diagonal/>
    </border>
    <border>
      <left/>
      <right/>
      <top/>
      <bottom/>
      <diagonal/>
    </border>
    <border>
      <left/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/>
      <top/>
      <bottom style="thin">
        <color indexed="11"/>
      </bottom>
      <diagonal/>
    </border>
    <border>
      <left/>
      <right/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3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center" vertical="center"/>
    </xf>
    <xf numFmtId="1" fontId="3" fillId="2" borderId="2" applyNumberFormat="1" applyFont="1" applyFill="1" applyBorder="1" applyAlignment="1" applyProtection="0">
      <alignment horizontal="center" vertical="center"/>
    </xf>
    <xf numFmtId="1" fontId="3" fillId="2" borderId="3" applyNumberFormat="1" applyFont="1" applyFill="1" applyBorder="1" applyAlignment="1" applyProtection="0">
      <alignment horizontal="center" vertical="center"/>
    </xf>
    <xf numFmtId="49" fontId="4" fillId="2" borderId="4" applyNumberFormat="1" applyFont="1" applyFill="1" applyBorder="1" applyAlignment="1" applyProtection="0">
      <alignment horizontal="center" vertical="bottom"/>
    </xf>
    <xf numFmtId="1" fontId="4" fillId="2" borderId="5" applyNumberFormat="1" applyFont="1" applyFill="1" applyBorder="1" applyAlignment="1" applyProtection="0">
      <alignment horizontal="center" vertical="bottom"/>
    </xf>
    <xf numFmtId="1" fontId="4" fillId="2" borderId="6" applyNumberFormat="1" applyFont="1" applyFill="1" applyBorder="1" applyAlignment="1" applyProtection="0">
      <alignment horizontal="center" vertical="bottom"/>
    </xf>
    <xf numFmtId="49" fontId="5" fillId="3" borderId="7" applyNumberFormat="1" applyFont="1" applyFill="1" applyBorder="1" applyAlignment="1" applyProtection="0">
      <alignment horizontal="left" vertical="bottom"/>
    </xf>
    <xf numFmtId="1" fontId="5" fillId="3" borderId="7" applyNumberFormat="1" applyFont="1" applyFill="1" applyBorder="1" applyAlignment="1" applyProtection="0">
      <alignment horizontal="left" vertical="bottom"/>
    </xf>
    <xf numFmtId="0" fontId="0" fillId="3" borderId="8" applyNumberFormat="0" applyFont="1" applyFill="1" applyBorder="1" applyAlignment="1" applyProtection="0">
      <alignment vertical="bottom"/>
    </xf>
    <xf numFmtId="49" fontId="6" fillId="4" borderId="9" applyNumberFormat="1" applyFont="1" applyFill="1" applyBorder="1" applyAlignment="1" applyProtection="0">
      <alignment horizontal="left" vertical="bottom"/>
    </xf>
    <xf numFmtId="1" fontId="6" fillId="4" borderId="10" applyNumberFormat="1" applyFont="1" applyFill="1" applyBorder="1" applyAlignment="1" applyProtection="0">
      <alignment horizontal="left" vertical="bottom"/>
    </xf>
    <xf numFmtId="1" fontId="6" fillId="4" borderId="5" applyNumberFormat="1" applyFont="1" applyFill="1" applyBorder="1" applyAlignment="1" applyProtection="0">
      <alignment horizontal="left" vertical="bottom"/>
    </xf>
    <xf numFmtId="1" fontId="6" fillId="4" borderId="6" applyNumberFormat="1" applyFont="1" applyFill="1" applyBorder="1" applyAlignment="1" applyProtection="0">
      <alignment horizontal="left" vertical="bottom"/>
    </xf>
    <xf numFmtId="49" fontId="7" fillId="2" borderId="11" applyNumberFormat="1" applyFont="1" applyFill="1" applyBorder="1" applyAlignment="1" applyProtection="0">
      <alignment horizontal="center" vertical="bottom" wrapText="1"/>
    </xf>
    <xf numFmtId="49" fontId="8" fillId="3" borderId="7" applyNumberFormat="1" applyFont="1" applyFill="1" applyBorder="1" applyAlignment="1" applyProtection="0">
      <alignment vertical="bottom"/>
    </xf>
    <xf numFmtId="1" fontId="8" fillId="3" borderId="7" applyNumberFormat="1" applyFont="1" applyFill="1" applyBorder="1" applyAlignment="1" applyProtection="0">
      <alignment vertical="bottom"/>
    </xf>
    <xf numFmtId="49" fontId="9" fillId="3" borderId="11" applyNumberFormat="1" applyFont="1" applyFill="1" applyBorder="1" applyAlignment="1" applyProtection="0">
      <alignment horizontal="left" vertical="bottom"/>
    </xf>
    <xf numFmtId="59" fontId="10" fillId="5" borderId="11" applyNumberFormat="1" applyFont="1" applyFill="1" applyBorder="1" applyAlignment="1" applyProtection="0">
      <alignment horizontal="right" vertical="bottom"/>
    </xf>
    <xf numFmtId="0" fontId="0" fillId="3" borderId="11" applyNumberFormat="0" applyFont="1" applyFill="1" applyBorder="1" applyAlignment="1" applyProtection="0">
      <alignment vertical="bottom"/>
    </xf>
    <xf numFmtId="49" fontId="11" fillId="6" borderId="11" applyNumberFormat="1" applyFont="1" applyFill="1" applyBorder="1" applyAlignment="1" applyProtection="0">
      <alignment horizontal="left" vertical="bottom"/>
    </xf>
    <xf numFmtId="59" fontId="11" fillId="6" borderId="11" applyNumberFormat="1" applyFont="1" applyFill="1" applyBorder="1" applyAlignment="1" applyProtection="0">
      <alignment horizontal="right" vertical="bottom"/>
    </xf>
    <xf numFmtId="60" fontId="10" fillId="5" borderId="11" applyNumberFormat="1" applyFont="1" applyFill="1" applyBorder="1" applyAlignment="1" applyProtection="0">
      <alignment horizontal="right" vertical="bottom"/>
    </xf>
    <xf numFmtId="0" fontId="0" fillId="3" borderId="7" applyNumberFormat="0" applyFont="1" applyFill="1" applyBorder="1" applyAlignment="1" applyProtection="0">
      <alignment vertical="bottom"/>
    </xf>
    <xf numFmtId="61" fontId="10" fillId="5" borderId="11" applyNumberFormat="1" applyFont="1" applyFill="1" applyBorder="1" applyAlignment="1" applyProtection="0">
      <alignment horizontal="right" vertical="bottom"/>
    </xf>
    <xf numFmtId="49" fontId="8" fillId="3" borderId="11" applyNumberFormat="1" applyFont="1" applyFill="1" applyBorder="1" applyAlignment="1" applyProtection="0">
      <alignment vertical="bottom"/>
    </xf>
    <xf numFmtId="59" fontId="9" fillId="3" borderId="11" applyNumberFormat="1" applyFont="1" applyFill="1" applyBorder="1" applyAlignment="1" applyProtection="0">
      <alignment horizontal="right" vertical="bottom"/>
    </xf>
    <xf numFmtId="1" fontId="10" fillId="5" borderId="11" applyNumberFormat="1" applyFont="1" applyFill="1" applyBorder="1" applyAlignment="1" applyProtection="0">
      <alignment horizontal="right" vertical="bottom"/>
    </xf>
    <xf numFmtId="49" fontId="12" fillId="6" borderId="11" applyNumberFormat="1" applyFont="1" applyFill="1" applyBorder="1" applyAlignment="1" applyProtection="0">
      <alignment horizontal="left" vertical="bottom"/>
    </xf>
    <xf numFmtId="59" fontId="12" fillId="6" borderId="11" applyNumberFormat="1" applyFont="1" applyFill="1" applyBorder="1" applyAlignment="1" applyProtection="0">
      <alignment horizontal="right" vertical="bottom"/>
    </xf>
    <xf numFmtId="61" fontId="9" fillId="3" borderId="11" applyNumberFormat="1" applyFont="1" applyFill="1" applyBorder="1" applyAlignment="1" applyProtection="0">
      <alignment horizontal="right" vertical="bottom"/>
    </xf>
    <xf numFmtId="0" fontId="13" fillId="3" borderId="11" applyNumberFormat="0" applyFont="1" applyFill="1" applyBorder="1" applyAlignment="1" applyProtection="0">
      <alignment horizontal="left" vertical="bottom"/>
    </xf>
    <xf numFmtId="1" fontId="13" fillId="3" borderId="11" applyNumberFormat="1" applyFont="1" applyFill="1" applyBorder="1" applyAlignment="1" applyProtection="0">
      <alignment horizontal="left" vertical="bottom"/>
    </xf>
    <xf numFmtId="49" fontId="14" fillId="3" borderId="11" applyNumberFormat="1" applyFont="1" applyFill="1" applyBorder="1" applyAlignment="1" applyProtection="0">
      <alignment vertical="bottom"/>
    </xf>
    <xf numFmtId="1" fontId="14" fillId="3" borderId="11" applyNumberFormat="1" applyFont="1" applyFill="1" applyBorder="1" applyAlignment="1" applyProtection="0">
      <alignment vertical="bottom"/>
    </xf>
    <xf numFmtId="49" fontId="11" fillId="3" borderId="11" applyNumberFormat="1" applyFont="1" applyFill="1" applyBorder="1" applyAlignment="1" applyProtection="0">
      <alignment horizontal="right" vertical="bottom"/>
    </xf>
    <xf numFmtId="49" fontId="8" fillId="3" borderId="11" applyNumberFormat="1" applyFont="1" applyFill="1" applyBorder="1" applyAlignment="1" applyProtection="0">
      <alignment horizontal="left" vertical="bottom" wrapText="1"/>
    </xf>
    <xf numFmtId="1" fontId="8" fillId="3" borderId="11" applyNumberFormat="1" applyFont="1" applyFill="1" applyBorder="1" applyAlignment="1" applyProtection="0">
      <alignment horizontal="left" vertical="bottom" wrapText="1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003366"/>
      <rgbColor rgb="ffaaaaaa"/>
      <rgbColor rgb="ffc55a11"/>
      <rgbColor rgb="ffd6e4f0"/>
      <rgbColor rgb="ff888888"/>
      <rgbColor rgb="ff0000ff"/>
      <rgbColor rgb="ffffffd0"/>
      <rgbColor rgb="ffff0000"/>
      <rgbColor rgb="ff1e6b1e"/>
      <rgbColor rgb="ffd9ead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hyperlink" Target="http://FedSmith.com" TargetMode="External"/><Relationship Id="rId2" Type="http://schemas.openxmlformats.org/officeDocument/2006/relationships/hyperlink" Target="https://www.fedsmith.com/2026/05/13/how-to-estimate-true-home-cost-in-retirement/" TargetMode="Externa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1611817</xdr:colOff>
      <xdr:row>57</xdr:row>
      <xdr:rowOff>64858</xdr:rowOff>
    </xdr:from>
    <xdr:to>
      <xdr:col>4</xdr:col>
      <xdr:colOff>695334</xdr:colOff>
      <xdr:row>60</xdr:row>
      <xdr:rowOff>62953</xdr:rowOff>
    </xdr:to>
    <xdr:sp>
      <xdr:nvSpPr>
        <xdr:cNvPr id="2" name="This spreadsheet is provided as a free resource from FedSmith.com and is based on the sample retirement home budget worksheet in How to Estimate the True Cost of Your Home in Retirement by Francis Xavier Bergmeister"/>
        <xdr:cNvSpPr txBox="1"/>
      </xdr:nvSpPr>
      <xdr:spPr>
        <a:xfrm>
          <a:off x="1611817" y="12761683"/>
          <a:ext cx="6093918" cy="569596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0" tIns="0" rIns="0" bIns="0" numCol="1" anchor="t">
          <a:spAutoFit/>
        </a:bodyPr>
        <a:lstStyle/>
        <a:p>
          <a:pPr marL="0" marR="0" indent="0" algn="l" defTabSz="584200" rtl="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This spreadsheet is provided as a free resource from </a:t>
          </a:r>
          <a:r>
            <a:rPr b="0" baseline="0" cap="none" i="0" spc="0" strike="noStrike" sz="1100" u="sng">
              <a:solidFill>
                <a:srgbClr val="0000FF"/>
              </a:solidFill>
              <a:uFill>
                <a:solidFill>
                  <a:srgbClr val="0000FF"/>
                </a:solidFill>
              </a:uFill>
              <a:latin typeface="Calibri"/>
              <a:ea typeface="Calibri"/>
              <a:cs typeface="Calibri"/>
              <a:sym typeface="Calibri"/>
              <a:hlinkClick r:id="rId1" invalidUrl="" action="" tgtFrame="" tooltip="" history="1" highlightClick="0" endSnd="0"/>
            </a:rPr>
            <a:t>FedSmith.com</a:t>
          </a:r>
          <a:r>
            <a:rPr b="0" baseline="0" cap="none" i="0" spc="0" strike="noStrike" sz="11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 and is based on the sample retirement home budget worksheet in </a:t>
          </a:r>
          <a:r>
            <a:rPr b="0" baseline="0" cap="none" i="0" spc="0" strike="noStrike" sz="1100" u="sng">
              <a:solidFill>
                <a:srgbClr val="0000FF"/>
              </a:solidFill>
              <a:uFill>
                <a:solidFill>
                  <a:srgbClr val="0000FF"/>
                </a:solidFill>
              </a:uFill>
              <a:latin typeface="Calibri"/>
              <a:ea typeface="Calibri"/>
              <a:cs typeface="Calibri"/>
              <a:sym typeface="Calibri"/>
              <a:hlinkClick r:id="rId2" invalidUrl="" action="" tgtFrame="" tooltip="" history="1" highlightClick="0" endSnd="0"/>
            </a:rPr>
            <a:t>How to Estimate the True Cost of Your Home in Retirement</a:t>
          </a:r>
          <a:r>
            <a:rPr b="0" baseline="0" cap="none" i="0" spc="0" strike="noStrike" sz="1100" u="none">
              <a:solidFill>
                <a:srgbClr val="000000"/>
              </a:solidFill>
              <a:uFillTx/>
              <a:latin typeface="Calibri"/>
              <a:ea typeface="Calibri"/>
              <a:cs typeface="Calibri"/>
              <a:sym typeface="Calibri"/>
            </a:rPr>
            <a:t> by Francis Xavier Bergmeister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E57"/>
  <sheetViews>
    <sheetView workbookViewId="0" showGridLines="0" defaultGridColor="1"/>
  </sheetViews>
  <sheetFormatPr defaultColWidth="8.66667" defaultRowHeight="15" customHeight="1" outlineLevelRow="0" outlineLevelCol="0"/>
  <cols>
    <col min="1" max="1" width="38" style="1" customWidth="1"/>
    <col min="2" max="4" width="18" style="1" customWidth="1"/>
    <col min="5" max="5" width="26" style="1" customWidth="1"/>
    <col min="6" max="16384" width="8.67188" style="1" customWidth="1"/>
  </cols>
  <sheetData>
    <row r="1" ht="30" customHeight="1">
      <c r="A1" t="s" s="2">
        <v>0</v>
      </c>
      <c r="B1" s="3"/>
      <c r="C1" s="3"/>
      <c r="D1" s="3"/>
      <c r="E1" s="4"/>
    </row>
    <row r="2" ht="19.5" customHeight="1">
      <c r="A2" t="s" s="5">
        <v>1</v>
      </c>
      <c r="B2" s="6"/>
      <c r="C2" s="6"/>
      <c r="D2" s="6"/>
      <c r="E2" s="7"/>
    </row>
    <row r="3" ht="18" customHeight="1">
      <c r="A3" t="s" s="8">
        <v>2</v>
      </c>
      <c r="B3" s="9"/>
      <c r="C3" s="9"/>
      <c r="D3" s="9"/>
      <c r="E3" s="9"/>
    </row>
    <row r="4" ht="8" customHeight="1">
      <c r="A4" s="10"/>
      <c r="B4" s="10"/>
      <c r="C4" s="10"/>
      <c r="D4" s="10"/>
      <c r="E4" s="10"/>
    </row>
    <row r="5" ht="19.5" customHeight="1">
      <c r="A5" t="s" s="11">
        <v>3</v>
      </c>
      <c r="B5" s="12"/>
      <c r="C5" s="13"/>
      <c r="D5" s="13"/>
      <c r="E5" s="14"/>
    </row>
    <row r="6" ht="21.75" customHeight="1">
      <c r="A6" t="s" s="15">
        <v>4</v>
      </c>
      <c r="B6" t="s" s="15">
        <v>5</v>
      </c>
      <c r="C6" t="s" s="16">
        <v>6</v>
      </c>
      <c r="D6" s="17"/>
      <c r="E6" s="17"/>
    </row>
    <row r="7" ht="18" customHeight="1">
      <c r="A7" t="s" s="18">
        <v>7</v>
      </c>
      <c r="B7" s="19">
        <v>400</v>
      </c>
      <c r="C7" s="20"/>
      <c r="D7" s="20"/>
      <c r="E7" s="20"/>
    </row>
    <row r="8" ht="18" customHeight="1">
      <c r="A8" t="s" s="18">
        <v>8</v>
      </c>
      <c r="B8" s="19">
        <v>130</v>
      </c>
      <c r="C8" s="20"/>
      <c r="D8" s="20"/>
      <c r="E8" s="20"/>
    </row>
    <row r="9" ht="18" customHeight="1">
      <c r="A9" t="s" s="18">
        <v>9</v>
      </c>
      <c r="B9" s="19">
        <v>180</v>
      </c>
      <c r="C9" s="20"/>
      <c r="D9" s="20"/>
      <c r="E9" s="20"/>
    </row>
    <row r="10" ht="18" customHeight="1">
      <c r="A10" t="s" s="18">
        <v>10</v>
      </c>
      <c r="B10" s="19">
        <v>60</v>
      </c>
      <c r="C10" s="20"/>
      <c r="D10" s="20"/>
      <c r="E10" s="20"/>
    </row>
    <row r="11" ht="18" customHeight="1">
      <c r="A11" t="s" s="18">
        <v>11</v>
      </c>
      <c r="B11" s="19">
        <v>80</v>
      </c>
      <c r="C11" s="20"/>
      <c r="D11" s="20"/>
      <c r="E11" s="20"/>
    </row>
    <row r="12" ht="18" customHeight="1">
      <c r="A12" t="s" s="18">
        <v>12</v>
      </c>
      <c r="B12" s="19">
        <v>0</v>
      </c>
      <c r="C12" s="20"/>
      <c r="D12" s="20"/>
      <c r="E12" s="20"/>
    </row>
    <row r="13" ht="18" customHeight="1">
      <c r="A13" t="s" s="18">
        <v>13</v>
      </c>
      <c r="B13" s="19">
        <v>0</v>
      </c>
      <c r="C13" s="20"/>
      <c r="D13" s="20"/>
      <c r="E13" s="20"/>
    </row>
    <row r="14" ht="19.5" customHeight="1">
      <c r="A14" t="s" s="21">
        <v>14</v>
      </c>
      <c r="B14" s="22" cm="1">
        <f t="array" ref="B14">SUM(B7:B13)</f>
        <v>850</v>
      </c>
      <c r="C14" s="20"/>
      <c r="D14" s="20"/>
      <c r="E14" s="20"/>
    </row>
    <row r="15" ht="8" customHeight="1">
      <c r="A15" s="10"/>
      <c r="B15" s="10"/>
      <c r="C15" s="10"/>
      <c r="D15" s="10"/>
      <c r="E15" s="10"/>
    </row>
    <row r="16" ht="19.5" customHeight="1">
      <c r="A16" t="s" s="11">
        <v>15</v>
      </c>
      <c r="B16" s="12"/>
      <c r="C16" s="13"/>
      <c r="D16" s="13"/>
      <c r="E16" s="14"/>
    </row>
    <row r="17" ht="16" customHeight="1">
      <c r="A17" t="s" s="18">
        <v>16</v>
      </c>
      <c r="B17" s="23">
        <v>500000</v>
      </c>
      <c r="C17" s="24"/>
      <c r="D17" s="24"/>
      <c r="E17" s="24"/>
    </row>
    <row r="18" ht="16" customHeight="1">
      <c r="A18" t="s" s="18">
        <v>17</v>
      </c>
      <c r="B18" s="25">
        <v>0.015</v>
      </c>
      <c r="C18" t="s" s="26">
        <v>18</v>
      </c>
      <c r="D18" s="20"/>
      <c r="E18" s="20"/>
    </row>
    <row r="19" ht="16" customHeight="1">
      <c r="A19" t="s" s="18">
        <v>19</v>
      </c>
      <c r="B19" s="27" cm="1">
        <f t="array" ref="B19">B17*B18</f>
        <v>7500</v>
      </c>
      <c r="C19" s="20"/>
      <c r="D19" s="20"/>
      <c r="E19" s="20"/>
    </row>
    <row r="20" ht="19.5" customHeight="1">
      <c r="A20" t="s" s="21">
        <v>20</v>
      </c>
      <c r="B20" s="22" cm="1">
        <f t="array" ref="B20">B19/12</f>
        <v>625</v>
      </c>
      <c r="C20" s="20"/>
      <c r="D20" s="20"/>
      <c r="E20" s="20"/>
    </row>
    <row r="21" ht="8" customHeight="1">
      <c r="A21" s="10"/>
      <c r="B21" s="10"/>
      <c r="C21" s="10"/>
      <c r="D21" s="10"/>
      <c r="E21" s="10"/>
    </row>
    <row r="22" ht="19.5" customHeight="1">
      <c r="A22" t="s" s="11">
        <v>21</v>
      </c>
      <c r="B22" s="12"/>
      <c r="C22" s="12"/>
      <c r="D22" s="12"/>
      <c r="E22" s="14"/>
    </row>
    <row r="23" ht="21.75" customHeight="1">
      <c r="A23" t="s" s="15">
        <v>22</v>
      </c>
      <c r="B23" t="s" s="15">
        <v>23</v>
      </c>
      <c r="C23" t="s" s="15">
        <v>24</v>
      </c>
      <c r="D23" t="s" s="15">
        <v>25</v>
      </c>
      <c r="E23" t="s" s="16">
        <v>26</v>
      </c>
    </row>
    <row r="24" ht="18" customHeight="1">
      <c r="A24" t="s" s="18">
        <v>27</v>
      </c>
      <c r="B24" s="19">
        <v>20000</v>
      </c>
      <c r="C24" s="28">
        <v>10</v>
      </c>
      <c r="D24" s="27" cm="1">
        <f t="array" ref="D24">IF(OR(B24=0,C24=0),0,B24/C24)</f>
        <v>2000</v>
      </c>
      <c r="E24" s="20"/>
    </row>
    <row r="25" ht="18" customHeight="1">
      <c r="A25" t="s" s="18">
        <v>28</v>
      </c>
      <c r="B25" s="19">
        <v>12000</v>
      </c>
      <c r="C25" s="28">
        <v>8</v>
      </c>
      <c r="D25" s="27" cm="1">
        <f t="array" ref="D25">IF(OR(B25=0,C25=0),0,B25/C25)</f>
        <v>1500</v>
      </c>
      <c r="E25" s="20"/>
    </row>
    <row r="26" ht="18" customHeight="1">
      <c r="A26" t="s" s="18">
        <v>29</v>
      </c>
      <c r="B26" s="19">
        <v>2000</v>
      </c>
      <c r="C26" s="28">
        <v>5</v>
      </c>
      <c r="D26" s="27" cm="1">
        <f t="array" ref="D26">IF(OR(B26=0,C26=0),0,B26/C26)</f>
        <v>400</v>
      </c>
      <c r="E26" s="20"/>
    </row>
    <row r="27" ht="18" customHeight="1">
      <c r="A27" t="s" s="18">
        <v>30</v>
      </c>
      <c r="B27" s="19">
        <v>6000</v>
      </c>
      <c r="C27" s="28">
        <v>8</v>
      </c>
      <c r="D27" s="27" cm="1">
        <f t="array" ref="D27">IF(OR(B27=0,C27=0),0,B27/C27)</f>
        <v>750</v>
      </c>
      <c r="E27" s="20"/>
    </row>
    <row r="28" ht="18" customHeight="1">
      <c r="A28" t="s" s="18">
        <v>31</v>
      </c>
      <c r="B28" s="19">
        <v>8000</v>
      </c>
      <c r="C28" s="28">
        <v>12</v>
      </c>
      <c r="D28" s="27" cm="1">
        <f t="array" ref="D28">IF(OR(B28=0,C28=0),0,B28/C28)</f>
        <v>666.666666666667</v>
      </c>
      <c r="E28" s="20"/>
    </row>
    <row r="29" ht="18" customHeight="1">
      <c r="A29" t="s" s="18">
        <v>32</v>
      </c>
      <c r="B29" s="19">
        <v>5000</v>
      </c>
      <c r="C29" s="28">
        <v>15</v>
      </c>
      <c r="D29" s="27" cm="1">
        <f t="array" ref="D29">IF(OR(B29=0,C29=0),0,B29/C29)</f>
        <v>333.333333333333</v>
      </c>
      <c r="E29" s="20"/>
    </row>
    <row r="30" ht="18" customHeight="1">
      <c r="A30" t="s" s="18">
        <v>33</v>
      </c>
      <c r="B30" s="19">
        <v>0</v>
      </c>
      <c r="C30" s="28"/>
      <c r="D30" s="27" cm="1">
        <f t="array" ref="D30">IF(OR(B30=0,C30=0),0,B30/C30)</f>
        <v>0</v>
      </c>
      <c r="E30" s="20"/>
    </row>
    <row r="31" ht="16" customHeight="1">
      <c r="A31" t="s" s="21">
        <v>34</v>
      </c>
      <c r="B31" s="20"/>
      <c r="C31" s="20"/>
      <c r="D31" s="22" cm="1">
        <f t="array" ref="D31">SUM(D24:D30)</f>
        <v>5650</v>
      </c>
      <c r="E31" s="20"/>
    </row>
    <row r="32" ht="19.5" customHeight="1">
      <c r="A32" t="s" s="21">
        <v>35</v>
      </c>
      <c r="B32" s="20"/>
      <c r="C32" s="20"/>
      <c r="D32" s="22" cm="1">
        <f t="array" ref="D32">D31/12</f>
        <v>470.833333333333</v>
      </c>
      <c r="E32" s="20"/>
    </row>
    <row r="33" ht="8" customHeight="1">
      <c r="A33" s="10"/>
      <c r="B33" s="10"/>
      <c r="C33" s="10"/>
      <c r="D33" s="10"/>
      <c r="E33" s="10"/>
    </row>
    <row r="34" ht="19.5" customHeight="1">
      <c r="A34" t="s" s="11">
        <v>36</v>
      </c>
      <c r="B34" s="12"/>
      <c r="C34" s="13"/>
      <c r="D34" s="13"/>
      <c r="E34" s="14"/>
    </row>
    <row r="35" ht="21.75" customHeight="1">
      <c r="A35" t="s" s="15">
        <v>37</v>
      </c>
      <c r="B35" t="s" s="15">
        <v>38</v>
      </c>
      <c r="C35" s="24"/>
      <c r="D35" s="24"/>
      <c r="E35" s="24"/>
    </row>
    <row r="36" ht="18" customHeight="1">
      <c r="A36" t="s" s="18">
        <v>39</v>
      </c>
      <c r="B36" s="27" cm="1">
        <f t="array" ref="B36">B14</f>
        <v>850</v>
      </c>
      <c r="C36" s="20"/>
      <c r="D36" s="20"/>
      <c r="E36" s="20"/>
    </row>
    <row r="37" ht="18" customHeight="1">
      <c r="A37" t="s" s="18">
        <v>40</v>
      </c>
      <c r="B37" s="27" cm="1">
        <f t="array" ref="B37">B20</f>
        <v>625</v>
      </c>
      <c r="C37" s="20"/>
      <c r="D37" s="20"/>
      <c r="E37" s="20"/>
    </row>
    <row r="38" ht="18" customHeight="1">
      <c r="A38" t="s" s="18">
        <v>41</v>
      </c>
      <c r="B38" s="27" cm="1">
        <f t="array" ref="B38">D32</f>
        <v>470.833333333333</v>
      </c>
      <c r="C38" s="20"/>
      <c r="D38" s="20"/>
      <c r="E38" s="20"/>
    </row>
    <row r="39" ht="21.75" customHeight="1">
      <c r="A39" t="s" s="29">
        <v>42</v>
      </c>
      <c r="B39" s="30" cm="1">
        <f t="array" ref="B39">SUM(B36:B38)</f>
        <v>1945.833333333330</v>
      </c>
      <c r="C39" s="20"/>
      <c r="D39" s="20"/>
      <c r="E39" s="20"/>
    </row>
    <row r="40" ht="21.75" customHeight="1">
      <c r="A40" t="s" s="29">
        <v>43</v>
      </c>
      <c r="B40" s="30" cm="1">
        <f t="array" ref="B40">B39*12</f>
        <v>23350</v>
      </c>
      <c r="C40" s="20"/>
      <c r="D40" s="20"/>
      <c r="E40" s="20"/>
    </row>
    <row r="41" ht="8" customHeight="1">
      <c r="A41" s="10"/>
      <c r="B41" s="10"/>
      <c r="C41" s="10"/>
      <c r="D41" s="10"/>
      <c r="E41" s="10"/>
    </row>
    <row r="42" ht="19.5" customHeight="1">
      <c r="A42" t="s" s="11">
        <v>44</v>
      </c>
      <c r="B42" s="12"/>
      <c r="C42" s="13"/>
      <c r="D42" s="13"/>
      <c r="E42" s="14"/>
    </row>
    <row r="43" ht="16" customHeight="1">
      <c r="A43" t="s" s="18">
        <v>45</v>
      </c>
      <c r="B43" s="19">
        <v>7000</v>
      </c>
      <c r="C43" t="s" s="16">
        <v>46</v>
      </c>
      <c r="D43" s="24"/>
      <c r="E43" s="24"/>
    </row>
    <row r="44" ht="16" customHeight="1">
      <c r="A44" t="s" s="18">
        <v>47</v>
      </c>
      <c r="B44" s="31" cm="1">
        <f t="array" ref="B44">IF(B43=0,"—",B39/B43)</f>
        <v>0.27797619047619</v>
      </c>
      <c r="C44" s="20"/>
      <c r="D44" s="20"/>
      <c r="E44" s="20"/>
    </row>
    <row r="45" ht="18" customHeight="1">
      <c r="A45" t="s" s="18">
        <v>48</v>
      </c>
      <c r="B45" t="str" s="32" cm="1">
        <f t="array" ref="B45">IF(B43=0,"Enter your income above",IF(B44&lt;=0.2,"✓ Well within budget (below 20%)",IF(B44&lt;=0.3,"✓ Within recommended range (20–30%)",IF(B44&lt;=0.35,"⚠ Slightly elevated (30–35%) — review costs","⚠ Elevated (above 35%) — consider reducing housing costs"))))</f>
        <v>✓ Within recommended range (20–30%)</v>
      </c>
      <c r="C45" s="33"/>
      <c r="D45" s="33"/>
      <c r="E45" s="33"/>
    </row>
    <row r="46" ht="16" customHeight="1">
      <c r="A46" s="20"/>
      <c r="B46" s="20"/>
      <c r="C46" s="20"/>
      <c r="D46" s="20"/>
      <c r="E46" s="20"/>
    </row>
    <row r="47" ht="18" customHeight="1">
      <c r="A47" t="s" s="34">
        <v>50</v>
      </c>
      <c r="B47" s="35"/>
      <c r="C47" s="35"/>
      <c r="D47" s="35"/>
      <c r="E47" s="35"/>
    </row>
    <row r="48" ht="18" customHeight="1">
      <c r="A48" t="s" s="18">
        <v>51</v>
      </c>
      <c r="B48" s="27" cm="1">
        <f t="array" ref="B48">IF(B43=0,"-",B43*0.2)</f>
        <v>1400</v>
      </c>
      <c r="C48" s="20"/>
      <c r="D48" s="20"/>
      <c r="E48" s="20"/>
    </row>
    <row r="49" ht="18" customHeight="1">
      <c r="A49" t="s" s="18">
        <v>52</v>
      </c>
      <c r="B49" s="27" cm="1">
        <f t="array" ref="B49">IF(B43=0,"-",B43*0.25)</f>
        <v>1750</v>
      </c>
      <c r="C49" s="20"/>
      <c r="D49" s="20"/>
      <c r="E49" s="20"/>
    </row>
    <row r="50" ht="18" customHeight="1">
      <c r="A50" t="s" s="18">
        <v>53</v>
      </c>
      <c r="B50" s="27" cm="1">
        <f t="array" ref="B50">IF(B43=0,"-",B43*0.3)</f>
        <v>2100</v>
      </c>
      <c r="C50" s="20"/>
      <c r="D50" s="20"/>
      <c r="E50" s="20"/>
    </row>
    <row r="51" ht="8" customHeight="1">
      <c r="A51" s="10"/>
      <c r="B51" s="10"/>
      <c r="C51" s="10"/>
      <c r="D51" s="10"/>
      <c r="E51" s="10"/>
    </row>
    <row r="52" ht="19.5" customHeight="1">
      <c r="A52" t="s" s="11">
        <v>54</v>
      </c>
      <c r="B52" s="12"/>
      <c r="C52" s="13"/>
      <c r="D52" s="13"/>
      <c r="E52" s="14"/>
    </row>
    <row r="53" ht="18" customHeight="1">
      <c r="A53" t="s" s="18">
        <v>55</v>
      </c>
      <c r="B53" t="s" s="36">
        <v>56</v>
      </c>
      <c r="C53" s="24"/>
      <c r="D53" s="24"/>
      <c r="E53" s="24"/>
    </row>
    <row r="54" ht="18" customHeight="1">
      <c r="A54" t="s" s="18">
        <v>57</v>
      </c>
      <c r="B54" t="s" s="36">
        <v>58</v>
      </c>
      <c r="C54" s="20"/>
      <c r="D54" s="20"/>
      <c r="E54" s="20"/>
    </row>
    <row r="55" ht="18" customHeight="1">
      <c r="A55" t="s" s="18">
        <v>59</v>
      </c>
      <c r="B55" t="s" s="36">
        <v>60</v>
      </c>
      <c r="C55" s="20"/>
      <c r="D55" s="20"/>
      <c r="E55" s="20"/>
    </row>
    <row r="56" ht="8" customHeight="1">
      <c r="A56" s="20"/>
      <c r="B56" s="20"/>
      <c r="C56" s="20"/>
      <c r="D56" s="20"/>
      <c r="E56" s="20"/>
    </row>
    <row r="57" ht="30" customHeight="1">
      <c r="A57" t="s" s="37">
        <v>61</v>
      </c>
      <c r="B57" s="38"/>
      <c r="C57" s="38"/>
      <c r="D57" s="38"/>
      <c r="E57" s="38"/>
    </row>
  </sheetData>
  <mergeCells count="13">
    <mergeCell ref="A1:E1"/>
    <mergeCell ref="A2:E2"/>
    <mergeCell ref="A3:E3"/>
    <mergeCell ref="A5:E5"/>
    <mergeCell ref="C6:E6"/>
    <mergeCell ref="A16:E16"/>
    <mergeCell ref="A22:E22"/>
    <mergeCell ref="A34:E34"/>
    <mergeCell ref="A42:E42"/>
    <mergeCell ref="B45:E45"/>
    <mergeCell ref="A47:E47"/>
    <mergeCell ref="A52:E52"/>
    <mergeCell ref="A57:E57"/>
  </mergeCells>
  <conditionalFormatting sqref="B7:B14 B19:B20 B24:B30 D24:D32 B36:B40 B43 B48:B50">
    <cfRule type="cellIs" dxfId="0" priority="1" operator="lessThan" stopIfTrue="1">
      <formula>0</formula>
    </cfRule>
  </conditionalFormatting>
  <pageMargins left="0.75" right="0.75" top="1" bottom="1" header="0.511811" footer="0.511811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